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t\Desktop\"/>
    </mc:Choice>
  </mc:AlternateContent>
  <xr:revisionPtr revIDLastSave="0" documentId="8_{FD38C9CB-23DD-4CA4-A18F-51BCEB9BD3BA}" xr6:coauthVersionLast="45" xr6:coauthVersionMax="45" xr10:uidLastSave="{00000000-0000-0000-0000-000000000000}"/>
  <bookViews>
    <workbookView xWindow="11850" yWindow="1020" windowWidth="24270" windowHeight="14175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6" i="1" l="1"/>
  <c r="H61" i="1" l="1"/>
  <c r="G61" i="1"/>
  <c r="F61" i="1"/>
  <c r="J53" i="1"/>
  <c r="L53" i="1"/>
  <c r="K53" i="1"/>
  <c r="H53" i="1"/>
  <c r="G53" i="1"/>
  <c r="F53" i="1"/>
  <c r="L50" i="1"/>
  <c r="K49" i="1"/>
  <c r="J49" i="1"/>
  <c r="H49" i="1"/>
  <c r="L68" i="1"/>
  <c r="K68" i="1"/>
  <c r="J68" i="1"/>
  <c r="H68" i="1"/>
  <c r="G68" i="1"/>
  <c r="F68" i="1"/>
  <c r="K51" i="1" l="1"/>
  <c r="L51" i="1"/>
  <c r="J51" i="1"/>
  <c r="H62" i="1" l="1"/>
  <c r="G62" i="1"/>
  <c r="F62" i="1"/>
  <c r="I62" i="1" s="1"/>
  <c r="H51" i="1"/>
  <c r="G51" i="1"/>
  <c r="F51" i="1"/>
  <c r="K41" i="1"/>
  <c r="J41" i="1"/>
  <c r="G41" i="1"/>
  <c r="F41" i="1"/>
  <c r="G36" i="1"/>
  <c r="F36" i="1"/>
  <c r="K32" i="1"/>
  <c r="J32" i="1"/>
  <c r="M32" i="1" s="1"/>
  <c r="G32" i="1"/>
  <c r="F32" i="1"/>
  <c r="K34" i="1"/>
  <c r="J34" i="1"/>
  <c r="M34" i="1" s="1"/>
  <c r="G34" i="1"/>
  <c r="F34" i="1"/>
  <c r="K33" i="1"/>
  <c r="J33" i="1"/>
  <c r="G33" i="1"/>
  <c r="F33" i="1"/>
  <c r="K35" i="1"/>
  <c r="J35" i="1"/>
  <c r="M35" i="1" s="1"/>
  <c r="G35" i="1"/>
  <c r="F35" i="1"/>
  <c r="I35" i="1" s="1"/>
  <c r="K26" i="1"/>
  <c r="J26" i="1"/>
  <c r="G26" i="1"/>
  <c r="I63" i="1"/>
  <c r="M63" i="1"/>
  <c r="I36" i="1"/>
  <c r="M36" i="1"/>
  <c r="M61" i="1"/>
  <c r="I61" i="1"/>
  <c r="M60" i="1"/>
  <c r="I60" i="1"/>
  <c r="I50" i="1"/>
  <c r="M50" i="1"/>
  <c r="I24" i="1"/>
  <c r="M24" i="1"/>
  <c r="M62" i="1"/>
  <c r="I34" i="1" l="1"/>
  <c r="N34" i="1" s="1"/>
  <c r="I32" i="1"/>
  <c r="N32" i="1" s="1"/>
  <c r="N60" i="1"/>
  <c r="N61" i="1"/>
  <c r="N24" i="1"/>
  <c r="N35" i="1"/>
  <c r="N50" i="1"/>
  <c r="N62" i="1"/>
  <c r="M74" i="1" l="1"/>
  <c r="I74" i="1" l="1"/>
  <c r="N74" i="1" s="1"/>
  <c r="M59" i="1" l="1"/>
  <c r="I59" i="1"/>
  <c r="M49" i="1"/>
  <c r="I49" i="1"/>
  <c r="M51" i="1"/>
  <c r="I51" i="1"/>
  <c r="M52" i="1"/>
  <c r="I52" i="1"/>
  <c r="M53" i="1"/>
  <c r="I53" i="1"/>
  <c r="I26" i="1"/>
  <c r="M26" i="1"/>
  <c r="I25" i="1"/>
  <c r="M25" i="1"/>
  <c r="N52" i="1" l="1"/>
  <c r="N53" i="1"/>
  <c r="N51" i="1"/>
  <c r="N49" i="1"/>
  <c r="N26" i="1"/>
  <c r="N25" i="1"/>
  <c r="N59" i="1"/>
  <c r="M68" i="1"/>
  <c r="I68" i="1"/>
  <c r="M41" i="1"/>
  <c r="I41" i="1"/>
  <c r="M33" i="1"/>
  <c r="I33" i="1"/>
  <c r="M27" i="1"/>
  <c r="I27" i="1"/>
  <c r="N68" i="1" l="1"/>
  <c r="N27" i="1"/>
  <c r="N41" i="1"/>
  <c r="N33" i="1"/>
</calcChain>
</file>

<file path=xl/sharedStrings.xml><?xml version="1.0" encoding="utf-8"?>
<sst xmlns="http://schemas.openxmlformats.org/spreadsheetml/2006/main" count="163" uniqueCount="56">
  <si>
    <t>Running Target Results</t>
  </si>
  <si>
    <t>Rank</t>
  </si>
  <si>
    <t>Total</t>
  </si>
  <si>
    <t>1.</t>
  </si>
  <si>
    <t>2.</t>
  </si>
  <si>
    <t>3.</t>
  </si>
  <si>
    <t>4.</t>
  </si>
  <si>
    <t>Sub Tot</t>
  </si>
  <si>
    <t>Navn</t>
  </si>
  <si>
    <t>Klubb</t>
  </si>
  <si>
    <t>1. serie</t>
  </si>
  <si>
    <t>2. serie</t>
  </si>
  <si>
    <t>OSS</t>
  </si>
  <si>
    <t>Blaker JFF</t>
  </si>
  <si>
    <t>3. serie</t>
  </si>
  <si>
    <t>Langsom</t>
  </si>
  <si>
    <t>Hurtig</t>
  </si>
  <si>
    <t>50 M Running Target Mixed Senior</t>
  </si>
  <si>
    <t>50 M Running Target Mixed Veteran</t>
  </si>
  <si>
    <t>50 M Running Target 30 + 30 Senior</t>
  </si>
  <si>
    <t>50 M Running Target 30 + 30 Veteran</t>
  </si>
  <si>
    <t>Tommy André Sørlie</t>
  </si>
  <si>
    <t>Tor Heiestad</t>
  </si>
  <si>
    <t>BJFF</t>
  </si>
  <si>
    <t>Øivind Selnes</t>
  </si>
  <si>
    <t>Anneline Tangen</t>
  </si>
  <si>
    <t>Grenland MSL</t>
  </si>
  <si>
    <t>50 M Running Target Mixed Damer</t>
  </si>
  <si>
    <t>50 M Running Target 30 + 30 Damer</t>
  </si>
  <si>
    <t>Even Nordsveen</t>
  </si>
  <si>
    <t>Arrangement</t>
  </si>
  <si>
    <t>Arrangør</t>
  </si>
  <si>
    <t>Sted  Dato</t>
  </si>
  <si>
    <t>Stevneleder</t>
  </si>
  <si>
    <t>Dommer</t>
  </si>
  <si>
    <t>Tor Heiestad / Øivind Selnes</t>
  </si>
  <si>
    <t>50 M Running Target 20 + 20 Langsom Rekruttering</t>
  </si>
  <si>
    <t>Villsvin 50m</t>
  </si>
  <si>
    <t>Oslo Sportsskyttere</t>
  </si>
  <si>
    <t>For OSS Villsvin, Tor Heiestad</t>
  </si>
  <si>
    <t>Sen.</t>
  </si>
  <si>
    <t>Stevne nr  20200510</t>
  </si>
  <si>
    <t>Løvenskioldbanen 10.05.2020</t>
  </si>
  <si>
    <t>Øivind Friis</t>
  </si>
  <si>
    <t>Kato Nordsveen</t>
  </si>
  <si>
    <t>Tor Egil Mauseth</t>
  </si>
  <si>
    <t>5.</t>
  </si>
  <si>
    <t>Espen Krogstad</t>
  </si>
  <si>
    <t>Blaker</t>
  </si>
  <si>
    <t>Jan L. Moe</t>
  </si>
  <si>
    <t>Enzio Beschi</t>
  </si>
  <si>
    <t>DNF</t>
  </si>
  <si>
    <t>Matthias Keil</t>
  </si>
  <si>
    <t>Løiten SS</t>
  </si>
  <si>
    <t>DNS</t>
  </si>
  <si>
    <t>Mottatt Kr. 50,- pr start. Sum totalt kr.1000,-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</si>
</sst>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28"/>
      <color theme="1"/>
      <name val="Calibri (Body)_x0000_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91439</xdr:rowOff>
    </xdr:from>
    <xdr:to>
      <xdr:col>13</xdr:col>
      <xdr:colOff>152400</xdr:colOff>
      <xdr:row>7</xdr:row>
      <xdr:rowOff>106680</xdr:rowOff>
    </xdr:to>
    <xdr:pic>
      <xdr:nvPicPr>
        <xdr:cNvPr id="5" name="Picture 5" descr="Osslogo">
          <a:extLst>
            <a:ext uri="{FF2B5EF4-FFF2-40B4-BE49-F238E27FC236}">
              <a16:creationId xmlns:a16="http://schemas.microsoft.com/office/drawing/2014/main" id="{B58F9EC9-1B0D-4BCE-B6A4-6B18DE1A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9"/>
          <a:ext cx="8709660" cy="140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tabSelected="1" zoomScaleNormal="100" workbookViewId="0">
      <selection activeCell="P32" sqref="P32"/>
    </sheetView>
  </sheetViews>
  <sheetFormatPr baseColWidth="10" defaultRowHeight="15.75"/>
  <cols>
    <col min="1" max="1" width="5" bestFit="1" customWidth="1"/>
    <col min="2" max="2" width="5.625" customWidth="1"/>
    <col min="3" max="3" width="22" customWidth="1"/>
    <col min="4" max="4" width="16.25" customWidth="1"/>
    <col min="5" max="5" width="3.875" customWidth="1"/>
    <col min="6" max="8" width="7.375" customWidth="1"/>
    <col min="9" max="9" width="8.25" bestFit="1" customWidth="1"/>
    <col min="10" max="11" width="6.75" customWidth="1"/>
    <col min="12" max="14" width="7.875" customWidth="1"/>
  </cols>
  <sheetData>
    <row r="1" spans="1:10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4" t="s">
        <v>0</v>
      </c>
      <c r="B8" s="15"/>
      <c r="C8" s="15"/>
      <c r="D8" s="15"/>
      <c r="E8" s="15"/>
      <c r="F8" s="15"/>
      <c r="G8" s="15"/>
      <c r="H8" s="15"/>
      <c r="I8" s="15"/>
      <c r="J8" s="15"/>
    </row>
    <row r="9" spans="1:10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7"/>
      <c r="C12" s="7"/>
      <c r="E12" s="10" t="s">
        <v>41</v>
      </c>
      <c r="G12" s="7"/>
      <c r="H12" s="7"/>
      <c r="I12" s="7"/>
      <c r="J12" s="7"/>
    </row>
    <row r="13" spans="1:10">
      <c r="A13" s="7"/>
      <c r="B13" s="7"/>
      <c r="C13" s="7"/>
      <c r="G13" s="7"/>
      <c r="H13" s="7"/>
      <c r="I13" s="7"/>
      <c r="J13" s="7"/>
    </row>
    <row r="14" spans="1:10">
      <c r="A14" s="7"/>
      <c r="B14" s="7"/>
      <c r="C14" s="7"/>
      <c r="D14" s="10" t="s">
        <v>30</v>
      </c>
      <c r="E14" s="10" t="s">
        <v>37</v>
      </c>
      <c r="G14" s="7"/>
      <c r="H14" s="7"/>
      <c r="I14" s="7"/>
      <c r="J14" s="7"/>
    </row>
    <row r="15" spans="1:10">
      <c r="A15" s="7"/>
      <c r="B15" s="7"/>
      <c r="C15" s="7"/>
      <c r="D15" s="10" t="s">
        <v>31</v>
      </c>
      <c r="E15" s="10" t="s">
        <v>38</v>
      </c>
      <c r="G15" s="7"/>
      <c r="H15" s="7"/>
      <c r="I15" s="7"/>
      <c r="J15" s="7"/>
    </row>
    <row r="16" spans="1:10">
      <c r="A16" s="7"/>
      <c r="B16" s="7"/>
      <c r="C16" s="7"/>
      <c r="D16" s="10" t="s">
        <v>32</v>
      </c>
      <c r="E16" s="10" t="s">
        <v>42</v>
      </c>
      <c r="G16" s="7"/>
      <c r="H16" s="7"/>
      <c r="I16" s="7"/>
      <c r="J16" s="7"/>
    </row>
    <row r="17" spans="1:16">
      <c r="A17" s="7"/>
      <c r="B17" s="7"/>
      <c r="C17" s="7"/>
      <c r="D17" s="10" t="s">
        <v>33</v>
      </c>
      <c r="E17" s="10" t="s">
        <v>35</v>
      </c>
      <c r="G17" s="7"/>
      <c r="H17" s="7"/>
      <c r="I17" s="7"/>
      <c r="J17" s="7"/>
    </row>
    <row r="18" spans="1:16">
      <c r="A18" s="7"/>
      <c r="B18" s="7"/>
      <c r="C18" s="7"/>
      <c r="D18" s="10" t="s">
        <v>34</v>
      </c>
      <c r="E18" s="10" t="s">
        <v>35</v>
      </c>
      <c r="G18" s="7"/>
      <c r="H18" s="7"/>
      <c r="I18" s="7"/>
      <c r="J18" s="7"/>
    </row>
    <row r="19" spans="1:16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6" ht="21">
      <c r="B21" s="2"/>
      <c r="C21" s="2"/>
      <c r="D21" s="2"/>
      <c r="E21" s="2"/>
      <c r="F21" s="5"/>
      <c r="H21" s="9" t="s">
        <v>17</v>
      </c>
      <c r="I21" s="3"/>
      <c r="J21" s="5"/>
      <c r="K21" s="5"/>
      <c r="L21" s="5"/>
      <c r="M21" s="3"/>
      <c r="N21" s="3"/>
    </row>
    <row r="22" spans="1:16" ht="21">
      <c r="B22" s="2"/>
      <c r="C22" s="2"/>
      <c r="D22" s="2"/>
      <c r="E22" s="2"/>
      <c r="F22" s="5"/>
      <c r="H22" s="5"/>
      <c r="I22" s="3"/>
      <c r="J22" s="5"/>
      <c r="K22" s="5"/>
      <c r="L22" s="5"/>
      <c r="M22" s="3"/>
      <c r="N22" s="3"/>
    </row>
    <row r="23" spans="1:16">
      <c r="B23" t="s">
        <v>1</v>
      </c>
      <c r="C23" t="s">
        <v>8</v>
      </c>
      <c r="D23" t="s">
        <v>9</v>
      </c>
      <c r="F23" s="6" t="s">
        <v>10</v>
      </c>
      <c r="G23" s="6" t="s">
        <v>11</v>
      </c>
      <c r="H23" s="6"/>
      <c r="I23" s="6" t="s">
        <v>7</v>
      </c>
      <c r="J23" s="6" t="s">
        <v>10</v>
      </c>
      <c r="K23" s="6" t="s">
        <v>11</v>
      </c>
      <c r="L23" s="6"/>
      <c r="M23" s="6" t="s">
        <v>7</v>
      </c>
      <c r="N23" s="7" t="s">
        <v>2</v>
      </c>
    </row>
    <row r="24" spans="1:16" ht="21">
      <c r="B24" s="2" t="s">
        <v>3</v>
      </c>
      <c r="C24" s="4" t="s">
        <v>47</v>
      </c>
      <c r="D24" s="4" t="s">
        <v>48</v>
      </c>
      <c r="E24" s="4"/>
      <c r="F24" s="5">
        <v>99</v>
      </c>
      <c r="G24" s="5">
        <v>96</v>
      </c>
      <c r="H24" s="5"/>
      <c r="I24" s="3">
        <f>SUM(F24:H24)</f>
        <v>195</v>
      </c>
      <c r="J24" s="5">
        <v>95</v>
      </c>
      <c r="K24" s="5">
        <v>97</v>
      </c>
      <c r="L24" s="5"/>
      <c r="M24" s="3">
        <f>SUM(J24:L24)</f>
        <v>192</v>
      </c>
      <c r="N24" s="3">
        <f>+I24+M24</f>
        <v>387</v>
      </c>
      <c r="P24">
        <v>50</v>
      </c>
    </row>
    <row r="25" spans="1:16" ht="21">
      <c r="B25" s="2" t="s">
        <v>4</v>
      </c>
      <c r="C25" s="4" t="s">
        <v>29</v>
      </c>
      <c r="D25" s="4" t="s">
        <v>53</v>
      </c>
      <c r="E25" s="4"/>
      <c r="F25" s="5">
        <v>92</v>
      </c>
      <c r="G25" s="5">
        <v>91</v>
      </c>
      <c r="H25" s="5"/>
      <c r="I25" s="3">
        <f>SUM(F25:H25)</f>
        <v>183</v>
      </c>
      <c r="J25" s="5">
        <v>91</v>
      </c>
      <c r="K25" s="5">
        <v>96</v>
      </c>
      <c r="L25" s="5"/>
      <c r="M25" s="3">
        <f>SUM(J25:L25)</f>
        <v>187</v>
      </c>
      <c r="N25" s="3">
        <f>+I25+M25</f>
        <v>370</v>
      </c>
      <c r="P25">
        <v>50</v>
      </c>
    </row>
    <row r="26" spans="1:16" ht="21">
      <c r="B26" s="2" t="s">
        <v>5</v>
      </c>
      <c r="C26" s="4" t="s">
        <v>22</v>
      </c>
      <c r="D26" s="4" t="s">
        <v>23</v>
      </c>
      <c r="E26" s="4"/>
      <c r="F26" s="5">
        <v>98</v>
      </c>
      <c r="G26" s="5">
        <f>18+16+16+18+18</f>
        <v>86</v>
      </c>
      <c r="H26" s="5"/>
      <c r="I26" s="3">
        <f>SUM(F26:H26)</f>
        <v>184</v>
      </c>
      <c r="J26" s="5">
        <f>19+16+18+18+19</f>
        <v>90</v>
      </c>
      <c r="K26" s="5">
        <f>18+20+18+19+18</f>
        <v>93</v>
      </c>
      <c r="L26" s="5"/>
      <c r="M26" s="3">
        <f>SUM(J26:L26)</f>
        <v>183</v>
      </c>
      <c r="N26" s="3">
        <f>+I26+M26</f>
        <v>367</v>
      </c>
      <c r="P26">
        <v>50</v>
      </c>
    </row>
    <row r="27" spans="1:16" ht="21">
      <c r="B27" s="2" t="s">
        <v>6</v>
      </c>
      <c r="C27" s="4" t="s">
        <v>21</v>
      </c>
      <c r="D27" s="4" t="s">
        <v>12</v>
      </c>
      <c r="E27" s="4"/>
      <c r="F27" s="5">
        <v>92</v>
      </c>
      <c r="G27" s="5">
        <v>92</v>
      </c>
      <c r="H27" s="5"/>
      <c r="I27" s="3">
        <f>SUM(F27:H27)</f>
        <v>184</v>
      </c>
      <c r="J27" s="5">
        <v>86</v>
      </c>
      <c r="K27" s="5">
        <v>91</v>
      </c>
      <c r="L27" s="5"/>
      <c r="M27" s="3">
        <f>SUM(J27:L27)</f>
        <v>177</v>
      </c>
      <c r="N27" s="3">
        <f>+I27+M27</f>
        <v>361</v>
      </c>
      <c r="P27">
        <v>50</v>
      </c>
    </row>
    <row r="28" spans="1:16" ht="21">
      <c r="B28" s="2"/>
      <c r="C28" s="4"/>
      <c r="D28" s="4"/>
      <c r="E28" s="4"/>
      <c r="F28" s="5"/>
      <c r="G28" s="5"/>
      <c r="H28" s="5"/>
      <c r="I28" s="3"/>
      <c r="J28" s="5"/>
      <c r="K28" s="5"/>
      <c r="L28" s="5"/>
      <c r="M28" s="3"/>
      <c r="N28" s="3"/>
    </row>
    <row r="29" spans="1:16" ht="21">
      <c r="B29" s="2"/>
      <c r="C29" s="2"/>
      <c r="D29" s="2"/>
      <c r="E29" s="2"/>
      <c r="F29" s="5"/>
      <c r="G29" s="7"/>
      <c r="H29" s="9" t="s">
        <v>18</v>
      </c>
      <c r="I29" s="3"/>
      <c r="J29" s="5"/>
      <c r="K29" s="5"/>
      <c r="L29" s="5"/>
      <c r="M29" s="3"/>
      <c r="N29" s="3"/>
    </row>
    <row r="30" spans="1:16" ht="21">
      <c r="B30" s="2"/>
      <c r="C30" s="2"/>
      <c r="D30" s="2"/>
      <c r="E30" s="2"/>
      <c r="F30" s="5"/>
      <c r="H30" s="5"/>
      <c r="I30" s="3"/>
      <c r="J30" s="5"/>
      <c r="K30" s="5"/>
      <c r="L30" s="5"/>
      <c r="M30" s="3"/>
      <c r="N30" s="3"/>
    </row>
    <row r="31" spans="1:16">
      <c r="B31" t="s">
        <v>1</v>
      </c>
      <c r="C31" t="s">
        <v>8</v>
      </c>
      <c r="D31" t="s">
        <v>9</v>
      </c>
      <c r="F31" s="6" t="s">
        <v>10</v>
      </c>
      <c r="G31" s="6" t="s">
        <v>11</v>
      </c>
      <c r="H31" s="6"/>
      <c r="I31" s="6" t="s">
        <v>7</v>
      </c>
      <c r="J31" s="6" t="s">
        <v>10</v>
      </c>
      <c r="K31" s="6" t="s">
        <v>11</v>
      </c>
      <c r="L31" s="6"/>
      <c r="M31" s="6" t="s">
        <v>7</v>
      </c>
      <c r="N31" s="7" t="s">
        <v>2</v>
      </c>
    </row>
    <row r="32" spans="1:16" ht="21">
      <c r="B32" s="2" t="s">
        <v>3</v>
      </c>
      <c r="C32" s="4" t="s">
        <v>45</v>
      </c>
      <c r="D32" s="4" t="s">
        <v>53</v>
      </c>
      <c r="E32" s="4"/>
      <c r="F32" s="5">
        <f>18+16+16+14+15</f>
        <v>79</v>
      </c>
      <c r="G32" s="5">
        <f>17+17+19+18+13</f>
        <v>84</v>
      </c>
      <c r="H32" s="5"/>
      <c r="I32" s="3">
        <f>SUM(F32:H32)</f>
        <v>163</v>
      </c>
      <c r="J32" s="5">
        <f>18+17+18+16+17</f>
        <v>86</v>
      </c>
      <c r="K32" s="5">
        <f>18+19+19+18+9</f>
        <v>83</v>
      </c>
      <c r="L32" s="5"/>
      <c r="M32" s="3">
        <f>SUM(J32:L32)</f>
        <v>169</v>
      </c>
      <c r="N32" s="3">
        <f>+I32+M32</f>
        <v>332</v>
      </c>
      <c r="P32">
        <v>50</v>
      </c>
    </row>
    <row r="33" spans="2:16" ht="21">
      <c r="B33" s="2" t="s">
        <v>4</v>
      </c>
      <c r="C33" s="4" t="s">
        <v>24</v>
      </c>
      <c r="D33" s="4" t="s">
        <v>13</v>
      </c>
      <c r="E33" s="4"/>
      <c r="F33" s="5">
        <f>13+16+17+15+11</f>
        <v>72</v>
      </c>
      <c r="G33" s="5">
        <f>17+10+16+14+16</f>
        <v>73</v>
      </c>
      <c r="H33" s="5"/>
      <c r="I33" s="3">
        <f>SUM(F33:H33)</f>
        <v>145</v>
      </c>
      <c r="J33" s="5">
        <f>16+15+13+16+11</f>
        <v>71</v>
      </c>
      <c r="K33" s="5">
        <f>14+12+18+12+15</f>
        <v>71</v>
      </c>
      <c r="L33" s="5"/>
      <c r="M33" s="3">
        <f>SUM(J33:L33)</f>
        <v>142</v>
      </c>
      <c r="N33" s="3">
        <f>+I33+M33</f>
        <v>287</v>
      </c>
      <c r="P33">
        <v>50</v>
      </c>
    </row>
    <row r="34" spans="2:16" s="4" customFormat="1" ht="21">
      <c r="B34" s="4" t="s">
        <v>5</v>
      </c>
      <c r="C34" s="4" t="s">
        <v>44</v>
      </c>
      <c r="D34" s="4" t="s">
        <v>53</v>
      </c>
      <c r="F34" s="5">
        <f>19+8+17+16+13</f>
        <v>73</v>
      </c>
      <c r="G34" s="5">
        <f>13+9+13+11+18</f>
        <v>64</v>
      </c>
      <c r="H34" s="5"/>
      <c r="I34" s="3">
        <f>SUM(F34:H34)</f>
        <v>137</v>
      </c>
      <c r="J34" s="5">
        <f>17+17+17+13+14</f>
        <v>78</v>
      </c>
      <c r="K34" s="5">
        <f>17+14+15+7+12</f>
        <v>65</v>
      </c>
      <c r="L34" s="5"/>
      <c r="M34" s="3">
        <f>SUM(J34:L34)</f>
        <v>143</v>
      </c>
      <c r="N34" s="3">
        <f>+I34+M34</f>
        <v>280</v>
      </c>
      <c r="P34" s="4">
        <v>50</v>
      </c>
    </row>
    <row r="35" spans="2:16" s="4" customFormat="1" ht="21">
      <c r="B35" s="4" t="s">
        <v>6</v>
      </c>
      <c r="C35" s="4" t="s">
        <v>43</v>
      </c>
      <c r="D35" s="4" t="s">
        <v>12</v>
      </c>
      <c r="F35" s="5">
        <f>6+14+13+9+10</f>
        <v>52</v>
      </c>
      <c r="G35" s="5">
        <f>4+7+13+6+10</f>
        <v>40</v>
      </c>
      <c r="H35" s="5"/>
      <c r="I35" s="3">
        <f>SUM(F35:H35)</f>
        <v>92</v>
      </c>
      <c r="J35" s="5">
        <f>8+5+8+9+10</f>
        <v>40</v>
      </c>
      <c r="K35" s="5">
        <f>8+11+6+9+6</f>
        <v>40</v>
      </c>
      <c r="L35" s="5"/>
      <c r="M35" s="3">
        <f>SUM(J35:L35)</f>
        <v>80</v>
      </c>
      <c r="N35" s="3">
        <f>+I35+M35</f>
        <v>172</v>
      </c>
      <c r="P35" s="4">
        <v>50</v>
      </c>
    </row>
    <row r="36" spans="2:16" s="4" customFormat="1" ht="21">
      <c r="B36" s="4" t="s">
        <v>46</v>
      </c>
      <c r="C36" s="4" t="s">
        <v>49</v>
      </c>
      <c r="D36" s="4" t="s">
        <v>23</v>
      </c>
      <c r="F36" s="5">
        <f>14+17+18+13+17</f>
        <v>79</v>
      </c>
      <c r="G36" s="5">
        <f>16+17+12+19+20</f>
        <v>84</v>
      </c>
      <c r="H36" s="5"/>
      <c r="I36" s="3">
        <f>SUM(F36:H36)</f>
        <v>163</v>
      </c>
      <c r="J36" s="5">
        <v>0</v>
      </c>
      <c r="K36" s="5">
        <v>0</v>
      </c>
      <c r="L36" s="5"/>
      <c r="M36" s="3">
        <f>SUM(J36:L36)</f>
        <v>0</v>
      </c>
      <c r="N36" s="3" t="s">
        <v>51</v>
      </c>
    </row>
    <row r="37" spans="2:16" s="4" customFormat="1" ht="18.75">
      <c r="F37" s="5"/>
      <c r="G37" s="5"/>
      <c r="H37" s="5"/>
      <c r="I37" s="5"/>
      <c r="J37" s="5"/>
      <c r="K37" s="5"/>
      <c r="L37" s="5"/>
      <c r="M37" s="5"/>
      <c r="N37" s="5"/>
    </row>
    <row r="38" spans="2:16" ht="21">
      <c r="B38" s="2"/>
      <c r="C38" s="2"/>
      <c r="D38" s="2"/>
      <c r="E38" s="2"/>
      <c r="F38" s="5"/>
      <c r="G38" s="7"/>
      <c r="H38" s="9" t="s">
        <v>27</v>
      </c>
      <c r="I38" s="3"/>
      <c r="J38" s="5"/>
      <c r="K38" s="5"/>
      <c r="L38" s="5"/>
      <c r="M38" s="3"/>
      <c r="N38" s="3"/>
    </row>
    <row r="39" spans="2:16" ht="21">
      <c r="B39" s="2"/>
      <c r="C39" s="2"/>
      <c r="D39" s="2"/>
      <c r="E39" s="2"/>
      <c r="F39" s="5"/>
      <c r="H39" s="5"/>
      <c r="I39" s="3"/>
      <c r="J39" s="5"/>
      <c r="K39" s="5"/>
      <c r="L39" s="5"/>
      <c r="M39" s="3"/>
      <c r="N39" s="3"/>
    </row>
    <row r="40" spans="2:16">
      <c r="B40" t="s">
        <v>1</v>
      </c>
      <c r="C40" t="s">
        <v>8</v>
      </c>
      <c r="D40" t="s">
        <v>9</v>
      </c>
      <c r="F40" s="6" t="s">
        <v>10</v>
      </c>
      <c r="G40" s="6" t="s">
        <v>11</v>
      </c>
      <c r="H40" s="6"/>
      <c r="I40" s="6" t="s">
        <v>7</v>
      </c>
      <c r="J40" s="6" t="s">
        <v>10</v>
      </c>
      <c r="K40" s="6" t="s">
        <v>11</v>
      </c>
      <c r="L40" s="6"/>
      <c r="M40" s="6" t="s">
        <v>7</v>
      </c>
      <c r="N40" s="7" t="s">
        <v>2</v>
      </c>
    </row>
    <row r="41" spans="2:16" ht="21">
      <c r="B41" s="2" t="s">
        <v>3</v>
      </c>
      <c r="C41" s="4" t="s">
        <v>25</v>
      </c>
      <c r="D41" s="4" t="s">
        <v>26</v>
      </c>
      <c r="E41" s="4"/>
      <c r="F41" s="5">
        <f>17+17+19+16+19</f>
        <v>88</v>
      </c>
      <c r="G41" s="5">
        <f>18+18+19+17+18</f>
        <v>90</v>
      </c>
      <c r="H41" s="5"/>
      <c r="I41" s="3">
        <f t="shared" ref="I41" si="0">SUM(F41:H41)</f>
        <v>178</v>
      </c>
      <c r="J41" s="5">
        <f>20+15+15+19+16</f>
        <v>85</v>
      </c>
      <c r="K41" s="5">
        <f>16+18+19+20+18</f>
        <v>91</v>
      </c>
      <c r="L41" s="5"/>
      <c r="M41" s="3">
        <f t="shared" ref="M41" si="1">SUM(J41:L41)</f>
        <v>176</v>
      </c>
      <c r="N41" s="3">
        <f t="shared" ref="N41" si="2">+I41+M41</f>
        <v>354</v>
      </c>
      <c r="P41">
        <v>50</v>
      </c>
    </row>
    <row r="42" spans="2:16" ht="21">
      <c r="B42" s="2"/>
      <c r="C42" s="2"/>
      <c r="D42" s="2"/>
      <c r="E42" s="2"/>
      <c r="F42" s="5"/>
      <c r="G42" s="5"/>
      <c r="H42" s="5"/>
      <c r="I42" s="7"/>
      <c r="J42" s="5"/>
      <c r="K42" s="5"/>
      <c r="L42" s="5"/>
      <c r="M42" s="3"/>
      <c r="N42" s="3"/>
    </row>
    <row r="43" spans="2:16" ht="21">
      <c r="B43" s="2"/>
      <c r="C43" s="2"/>
      <c r="D43" s="2"/>
      <c r="E43" s="2"/>
      <c r="F43" s="5"/>
      <c r="G43" s="5"/>
      <c r="H43" s="5"/>
      <c r="I43" s="8"/>
      <c r="J43" s="5"/>
      <c r="K43" s="5"/>
      <c r="L43" s="5"/>
      <c r="M43" s="3"/>
      <c r="N43" s="3"/>
    </row>
    <row r="44" spans="2:16" ht="21">
      <c r="B44" s="2"/>
      <c r="C44" s="2"/>
      <c r="D44" s="2"/>
      <c r="E44" s="2"/>
      <c r="F44" s="5"/>
      <c r="G44" s="5"/>
      <c r="H44" s="5"/>
      <c r="I44" s="8"/>
      <c r="J44" s="5"/>
      <c r="K44" s="5"/>
      <c r="L44" s="5"/>
      <c r="M44" s="3"/>
      <c r="N44" s="3"/>
    </row>
    <row r="45" spans="2:16" ht="21">
      <c r="B45" s="2"/>
      <c r="C45" s="2"/>
      <c r="D45" s="2"/>
      <c r="E45" s="2"/>
      <c r="F45" s="5"/>
      <c r="G45" s="5"/>
      <c r="H45" s="5"/>
      <c r="I45" s="7"/>
      <c r="J45" s="5"/>
      <c r="K45" s="5"/>
      <c r="L45" s="5"/>
      <c r="M45" s="3"/>
      <c r="N45" s="3"/>
    </row>
    <row r="46" spans="2:16" ht="21">
      <c r="B46" s="2"/>
      <c r="C46" s="2"/>
      <c r="D46" s="2"/>
      <c r="E46" s="2"/>
      <c r="F46" s="5"/>
      <c r="H46" s="9" t="s">
        <v>19</v>
      </c>
      <c r="I46" s="3"/>
      <c r="J46" s="5"/>
      <c r="K46" s="5"/>
      <c r="L46" s="5"/>
      <c r="M46" s="3"/>
      <c r="N46" s="3"/>
    </row>
    <row r="47" spans="2:16" ht="21">
      <c r="B47" s="2"/>
      <c r="C47" s="2"/>
      <c r="D47" s="2"/>
      <c r="E47" s="2"/>
      <c r="F47" s="5"/>
      <c r="H47" s="5"/>
      <c r="I47" s="3"/>
      <c r="J47" s="5"/>
      <c r="K47" s="5"/>
      <c r="L47" s="5"/>
      <c r="M47" s="3"/>
      <c r="N47" s="3"/>
    </row>
    <row r="48" spans="2:16">
      <c r="B48" t="s">
        <v>1</v>
      </c>
      <c r="C48" t="s">
        <v>8</v>
      </c>
      <c r="D48" t="s">
        <v>9</v>
      </c>
      <c r="F48" s="6" t="s">
        <v>10</v>
      </c>
      <c r="G48" s="6" t="s">
        <v>11</v>
      </c>
      <c r="H48" s="6" t="s">
        <v>14</v>
      </c>
      <c r="I48" s="6" t="s">
        <v>15</v>
      </c>
      <c r="J48" s="6" t="s">
        <v>10</v>
      </c>
      <c r="K48" s="6" t="s">
        <v>11</v>
      </c>
      <c r="L48" s="6" t="s">
        <v>14</v>
      </c>
      <c r="M48" s="6" t="s">
        <v>16</v>
      </c>
      <c r="N48" s="7" t="s">
        <v>2</v>
      </c>
    </row>
    <row r="49" spans="2:16" ht="21">
      <c r="B49" s="2" t="s">
        <v>3</v>
      </c>
      <c r="C49" s="4" t="s">
        <v>29</v>
      </c>
      <c r="D49" s="4" t="s">
        <v>53</v>
      </c>
      <c r="E49" s="4"/>
      <c r="F49" s="5">
        <v>98</v>
      </c>
      <c r="G49" s="5">
        <v>98</v>
      </c>
      <c r="H49" s="5">
        <f>17+19+40+19</f>
        <v>95</v>
      </c>
      <c r="I49" s="3">
        <f>SUM(F49:H49)</f>
        <v>291</v>
      </c>
      <c r="J49" s="5">
        <f>18+20+19+18+16</f>
        <v>91</v>
      </c>
      <c r="K49" s="5">
        <f>40+16+20+18</f>
        <v>94</v>
      </c>
      <c r="L49" s="5">
        <v>98</v>
      </c>
      <c r="M49" s="3">
        <f>SUM(J49:L49)</f>
        <v>283</v>
      </c>
      <c r="N49" s="3">
        <f>+I49+M49</f>
        <v>574</v>
      </c>
      <c r="P49">
        <v>50</v>
      </c>
    </row>
    <row r="50" spans="2:16" ht="21">
      <c r="B50" s="2" t="s">
        <v>4</v>
      </c>
      <c r="C50" s="4" t="s">
        <v>47</v>
      </c>
      <c r="D50" s="4" t="s">
        <v>48</v>
      </c>
      <c r="E50" s="4"/>
      <c r="F50" s="5">
        <v>97</v>
      </c>
      <c r="G50" s="5">
        <v>90</v>
      </c>
      <c r="H50" s="5">
        <v>99</v>
      </c>
      <c r="I50" s="3">
        <f>SUM(F50:H50)</f>
        <v>286</v>
      </c>
      <c r="J50" s="5">
        <v>92</v>
      </c>
      <c r="K50" s="5">
        <v>95</v>
      </c>
      <c r="L50" s="5">
        <f>19+18+17+20+19</f>
        <v>93</v>
      </c>
      <c r="M50" s="3">
        <f>SUM(J50:L50)</f>
        <v>280</v>
      </c>
      <c r="N50" s="3">
        <f>+I50+M50</f>
        <v>566</v>
      </c>
      <c r="P50">
        <v>50</v>
      </c>
    </row>
    <row r="51" spans="2:16" ht="21">
      <c r="B51" s="2" t="s">
        <v>5</v>
      </c>
      <c r="C51" s="4" t="s">
        <v>22</v>
      </c>
      <c r="D51" s="4" t="s">
        <v>23</v>
      </c>
      <c r="E51" s="4"/>
      <c r="F51" s="5">
        <f>19+20+18+19+19</f>
        <v>95</v>
      </c>
      <c r="G51" s="5">
        <f>38+19+20+19</f>
        <v>96</v>
      </c>
      <c r="H51" s="5">
        <f>40+40+17</f>
        <v>97</v>
      </c>
      <c r="I51" s="3">
        <f>SUM(F51:H51)</f>
        <v>288</v>
      </c>
      <c r="J51" s="5">
        <f>17+19+14+18+17</f>
        <v>85</v>
      </c>
      <c r="K51" s="5">
        <f>17+20+17+19+10</f>
        <v>83</v>
      </c>
      <c r="L51" s="5">
        <f>18+20+18+17+19</f>
        <v>92</v>
      </c>
      <c r="M51" s="3">
        <f>SUM(J51:L51)</f>
        <v>260</v>
      </c>
      <c r="N51" s="3">
        <f>+I51+M51</f>
        <v>548</v>
      </c>
      <c r="P51">
        <v>50</v>
      </c>
    </row>
    <row r="52" spans="2:16" ht="21">
      <c r="B52" s="2" t="s">
        <v>6</v>
      </c>
      <c r="C52" s="4" t="s">
        <v>21</v>
      </c>
      <c r="D52" s="4" t="s">
        <v>12</v>
      </c>
      <c r="E52" s="4"/>
      <c r="F52" s="5">
        <v>97</v>
      </c>
      <c r="G52" s="5">
        <v>98</v>
      </c>
      <c r="H52" s="5">
        <v>96</v>
      </c>
      <c r="I52" s="3">
        <f>SUM(F52:H52)</f>
        <v>291</v>
      </c>
      <c r="J52" s="5">
        <v>85</v>
      </c>
      <c r="K52" s="5">
        <v>86</v>
      </c>
      <c r="L52" s="5">
        <v>86</v>
      </c>
      <c r="M52" s="3">
        <f>SUM(J52:L52)</f>
        <v>257</v>
      </c>
      <c r="N52" s="3">
        <f>+I52+M52</f>
        <v>548</v>
      </c>
      <c r="P52">
        <v>50</v>
      </c>
    </row>
    <row r="53" spans="2:16" ht="21">
      <c r="B53" s="2" t="s">
        <v>46</v>
      </c>
      <c r="C53" s="4" t="s">
        <v>52</v>
      </c>
      <c r="D53" s="4" t="s">
        <v>12</v>
      </c>
      <c r="E53" s="4"/>
      <c r="F53" s="5">
        <f>20+15+18+12+7</f>
        <v>72</v>
      </c>
      <c r="G53" s="5">
        <f>18+8+18+18+11</f>
        <v>73</v>
      </c>
      <c r="H53" s="5">
        <f>19+13+15+13+18</f>
        <v>78</v>
      </c>
      <c r="I53" s="3">
        <f>SUM(F53:H53)</f>
        <v>223</v>
      </c>
      <c r="J53" s="5">
        <f>114-101</f>
        <v>13</v>
      </c>
      <c r="K53" s="5">
        <f>1+12+5+11+13</f>
        <v>42</v>
      </c>
      <c r="L53" s="5">
        <f>8+12+14+12+13</f>
        <v>59</v>
      </c>
      <c r="M53" s="3">
        <f>SUM(J53:L53)</f>
        <v>114</v>
      </c>
      <c r="N53" s="3">
        <f>+I53+M53</f>
        <v>337</v>
      </c>
      <c r="P53">
        <v>50</v>
      </c>
    </row>
    <row r="54" spans="2:16" ht="21">
      <c r="B54" s="2"/>
      <c r="C54" s="4"/>
      <c r="D54" s="4"/>
      <c r="E54" s="4"/>
      <c r="F54" s="5"/>
      <c r="G54" s="5"/>
      <c r="H54" s="5"/>
      <c r="I54" s="3"/>
      <c r="J54" s="5"/>
      <c r="K54" s="5"/>
      <c r="L54" s="5"/>
      <c r="M54" s="3"/>
      <c r="N54" s="3"/>
    </row>
    <row r="55" spans="2:16" ht="21">
      <c r="B55" s="2"/>
      <c r="C55" s="4"/>
      <c r="D55" s="4"/>
      <c r="E55" s="4"/>
      <c r="F55" s="5"/>
      <c r="G55" s="5"/>
      <c r="H55" s="5"/>
      <c r="I55" s="3"/>
      <c r="J55" s="5"/>
      <c r="K55" s="5"/>
      <c r="L55" s="5"/>
      <c r="M55" s="3"/>
      <c r="N55" s="3"/>
    </row>
    <row r="56" spans="2:16" ht="21">
      <c r="B56" s="2"/>
      <c r="C56" s="2"/>
      <c r="D56" s="2"/>
      <c r="E56" s="2"/>
      <c r="F56" s="5"/>
      <c r="H56" s="9" t="s">
        <v>20</v>
      </c>
      <c r="I56" s="3"/>
      <c r="J56" s="5"/>
      <c r="K56" s="5"/>
      <c r="L56" s="5"/>
      <c r="M56" s="3"/>
      <c r="N56" s="3"/>
    </row>
    <row r="57" spans="2:16" ht="21">
      <c r="B57" s="2"/>
      <c r="C57" s="2"/>
      <c r="D57" s="2"/>
      <c r="E57" s="2"/>
      <c r="F57" s="5"/>
      <c r="H57" s="5"/>
      <c r="I57" s="3"/>
      <c r="J57" s="5"/>
      <c r="K57" s="5"/>
      <c r="L57" s="5"/>
      <c r="M57" s="3"/>
      <c r="N57" s="3"/>
    </row>
    <row r="58" spans="2:16" ht="21">
      <c r="B58" s="2"/>
      <c r="C58" t="s">
        <v>8</v>
      </c>
      <c r="D58" t="s">
        <v>9</v>
      </c>
      <c r="F58" s="6" t="s">
        <v>10</v>
      </c>
      <c r="G58" s="6" t="s">
        <v>11</v>
      </c>
      <c r="H58" s="6" t="s">
        <v>14</v>
      </c>
      <c r="I58" s="6" t="s">
        <v>15</v>
      </c>
      <c r="J58" s="6" t="s">
        <v>10</v>
      </c>
      <c r="K58" s="6" t="s">
        <v>11</v>
      </c>
      <c r="L58" s="6" t="s">
        <v>14</v>
      </c>
      <c r="M58" s="6" t="s">
        <v>16</v>
      </c>
      <c r="N58" s="7" t="s">
        <v>2</v>
      </c>
    </row>
    <row r="59" spans="2:16" ht="21">
      <c r="B59" s="2" t="s">
        <v>3</v>
      </c>
      <c r="C59" s="4" t="s">
        <v>24</v>
      </c>
      <c r="D59" s="4" t="s">
        <v>13</v>
      </c>
      <c r="E59" s="4"/>
      <c r="F59" s="5">
        <v>88</v>
      </c>
      <c r="G59" s="5">
        <v>94</v>
      </c>
      <c r="H59" s="5">
        <v>87</v>
      </c>
      <c r="I59" s="3">
        <f>SUM(F59:H59)</f>
        <v>269</v>
      </c>
      <c r="J59" s="5">
        <v>78</v>
      </c>
      <c r="K59" s="5">
        <v>92</v>
      </c>
      <c r="L59" s="5">
        <v>79</v>
      </c>
      <c r="M59" s="3">
        <f>SUM(J59:L59)</f>
        <v>249</v>
      </c>
      <c r="N59" s="3">
        <f>+I59+M59</f>
        <v>518</v>
      </c>
      <c r="P59">
        <v>50</v>
      </c>
    </row>
    <row r="60" spans="2:16" ht="21">
      <c r="B60" s="2" t="s">
        <v>4</v>
      </c>
      <c r="C60" s="4" t="s">
        <v>44</v>
      </c>
      <c r="D60" s="4" t="s">
        <v>53</v>
      </c>
      <c r="E60" s="4"/>
      <c r="F60" s="5">
        <v>94</v>
      </c>
      <c r="G60" s="5">
        <v>96</v>
      </c>
      <c r="H60" s="5">
        <v>91</v>
      </c>
      <c r="I60" s="3">
        <f>SUM(F60:H60)</f>
        <v>281</v>
      </c>
      <c r="J60" s="5">
        <v>67</v>
      </c>
      <c r="K60" s="5">
        <v>80</v>
      </c>
      <c r="L60" s="5">
        <v>71</v>
      </c>
      <c r="M60" s="3">
        <f>SUM(J60:L60)</f>
        <v>218</v>
      </c>
      <c r="N60" s="3">
        <f>+I60+M60</f>
        <v>499</v>
      </c>
      <c r="P60">
        <v>50</v>
      </c>
    </row>
    <row r="61" spans="2:16" ht="21">
      <c r="B61" s="2" t="s">
        <v>5</v>
      </c>
      <c r="C61" s="4" t="s">
        <v>45</v>
      </c>
      <c r="D61" s="4" t="s">
        <v>53</v>
      </c>
      <c r="E61" s="4"/>
      <c r="F61" s="5">
        <f>18+18+16+17+18</f>
        <v>87</v>
      </c>
      <c r="G61" s="5">
        <f>17+18+18+13+15</f>
        <v>81</v>
      </c>
      <c r="H61" s="5">
        <f>10+15+20+17+19</f>
        <v>81</v>
      </c>
      <c r="I61" s="3">
        <f>SUM(F61:H61)</f>
        <v>249</v>
      </c>
      <c r="J61" s="5">
        <v>85</v>
      </c>
      <c r="K61" s="5">
        <v>76</v>
      </c>
      <c r="L61" s="5">
        <v>68</v>
      </c>
      <c r="M61" s="3">
        <f>SUM(J61:L61)</f>
        <v>229</v>
      </c>
      <c r="N61" s="3">
        <f>+I61+M61</f>
        <v>478</v>
      </c>
      <c r="P61">
        <v>50</v>
      </c>
    </row>
    <row r="62" spans="2:16" ht="21">
      <c r="B62" s="2" t="s">
        <v>6</v>
      </c>
      <c r="C62" s="4" t="s">
        <v>43</v>
      </c>
      <c r="D62" s="4" t="s">
        <v>12</v>
      </c>
      <c r="E62" s="4"/>
      <c r="F62" s="5">
        <f>17+14+13+17+16</f>
        <v>77</v>
      </c>
      <c r="G62" s="5">
        <f>16+15+13+16+19</f>
        <v>79</v>
      </c>
      <c r="H62" s="5">
        <f>9+13+13+11+14</f>
        <v>60</v>
      </c>
      <c r="I62" s="3">
        <f>SUM(F62:H62)</f>
        <v>216</v>
      </c>
      <c r="J62" s="5">
        <v>40</v>
      </c>
      <c r="K62" s="5">
        <v>27</v>
      </c>
      <c r="L62" s="5">
        <v>22</v>
      </c>
      <c r="M62" s="3">
        <f>SUM(J62:L62)</f>
        <v>89</v>
      </c>
      <c r="N62" s="3">
        <f>+I62+M62</f>
        <v>305</v>
      </c>
      <c r="P62">
        <v>50</v>
      </c>
    </row>
    <row r="63" spans="2:16" ht="21">
      <c r="B63" s="2" t="s">
        <v>46</v>
      </c>
      <c r="C63" s="4" t="s">
        <v>49</v>
      </c>
      <c r="D63" s="4" t="s">
        <v>23</v>
      </c>
      <c r="E63" s="4"/>
      <c r="F63" s="5">
        <v>0</v>
      </c>
      <c r="G63" s="5">
        <v>0</v>
      </c>
      <c r="H63" s="5">
        <v>0</v>
      </c>
      <c r="I63" s="3">
        <f t="shared" ref="I63" si="3">SUM(F63:H63)</f>
        <v>0</v>
      </c>
      <c r="J63" s="5">
        <v>0</v>
      </c>
      <c r="K63" s="5">
        <v>0</v>
      </c>
      <c r="L63" s="5">
        <v>0</v>
      </c>
      <c r="M63" s="3">
        <f t="shared" ref="M63" si="4">SUM(J63:L63)</f>
        <v>0</v>
      </c>
      <c r="N63" s="3" t="s">
        <v>54</v>
      </c>
    </row>
    <row r="64" spans="2:16" ht="21">
      <c r="B64" s="2"/>
      <c r="C64" s="4"/>
      <c r="D64" s="4"/>
      <c r="E64" s="4"/>
      <c r="F64" s="5"/>
      <c r="G64" s="5"/>
      <c r="H64" s="5"/>
      <c r="I64" s="3"/>
      <c r="J64" s="5"/>
      <c r="K64" s="5"/>
      <c r="L64" s="5"/>
      <c r="M64" s="3"/>
      <c r="N64" s="3"/>
    </row>
    <row r="65" spans="2:16" ht="21">
      <c r="B65" s="2"/>
      <c r="C65" s="2"/>
      <c r="D65" s="2"/>
      <c r="E65" s="2"/>
      <c r="F65" s="5"/>
      <c r="H65" s="9" t="s">
        <v>28</v>
      </c>
      <c r="I65" s="3"/>
      <c r="J65" s="5"/>
      <c r="K65" s="5"/>
      <c r="L65" s="5"/>
      <c r="M65" s="3"/>
      <c r="N65" s="3"/>
    </row>
    <row r="67" spans="2:16" ht="21">
      <c r="B67" s="2"/>
      <c r="C67" t="s">
        <v>8</v>
      </c>
      <c r="D67" t="s">
        <v>9</v>
      </c>
      <c r="E67" s="2"/>
      <c r="F67" s="6" t="s">
        <v>10</v>
      </c>
      <c r="G67" s="6" t="s">
        <v>11</v>
      </c>
      <c r="H67" s="6" t="s">
        <v>14</v>
      </c>
      <c r="I67" s="6" t="s">
        <v>15</v>
      </c>
      <c r="J67" s="6" t="s">
        <v>10</v>
      </c>
      <c r="K67" s="6" t="s">
        <v>11</v>
      </c>
      <c r="L67" s="6" t="s">
        <v>14</v>
      </c>
      <c r="M67" s="6" t="s">
        <v>16</v>
      </c>
      <c r="N67" s="7" t="s">
        <v>2</v>
      </c>
    </row>
    <row r="68" spans="2:16" ht="21">
      <c r="B68" s="2" t="s">
        <v>3</v>
      </c>
      <c r="C68" s="4" t="s">
        <v>25</v>
      </c>
      <c r="D68" s="4" t="s">
        <v>26</v>
      </c>
      <c r="E68" s="4"/>
      <c r="F68" s="5">
        <f>16+17+19+19+19</f>
        <v>90</v>
      </c>
      <c r="G68" s="5">
        <f>20+19+19+40</f>
        <v>98</v>
      </c>
      <c r="H68" s="5">
        <f>20+18+19+40</f>
        <v>97</v>
      </c>
      <c r="I68" s="3">
        <f t="shared" ref="I68" si="5">SUM(F68:H68)</f>
        <v>285</v>
      </c>
      <c r="J68" s="5">
        <f>16+20+17+17+19</f>
        <v>89</v>
      </c>
      <c r="K68" s="5">
        <f>18+19+15+17+18</f>
        <v>87</v>
      </c>
      <c r="L68" s="5">
        <f>19+17+19+20+10</f>
        <v>85</v>
      </c>
      <c r="M68" s="3">
        <f t="shared" ref="M68" si="6">SUM(J68:L68)</f>
        <v>261</v>
      </c>
      <c r="N68" s="3">
        <f t="shared" ref="N68" si="7">+I68+M68</f>
        <v>546</v>
      </c>
      <c r="P68">
        <v>50</v>
      </c>
    </row>
    <row r="71" spans="2:16">
      <c r="H71" s="9" t="s">
        <v>36</v>
      </c>
    </row>
    <row r="73" spans="2:16" ht="21">
      <c r="B73" s="2"/>
      <c r="C73" t="s">
        <v>8</v>
      </c>
      <c r="D73" t="s">
        <v>9</v>
      </c>
      <c r="E73" s="2"/>
      <c r="F73" s="6" t="s">
        <v>10</v>
      </c>
      <c r="G73" s="6" t="s">
        <v>11</v>
      </c>
      <c r="H73" s="6"/>
      <c r="I73" s="6" t="s">
        <v>15</v>
      </c>
      <c r="J73" s="6" t="s">
        <v>10</v>
      </c>
      <c r="K73" s="6" t="s">
        <v>11</v>
      </c>
      <c r="L73" s="6"/>
      <c r="M73" s="6" t="s">
        <v>15</v>
      </c>
      <c r="N73" s="7" t="s">
        <v>2</v>
      </c>
    </row>
    <row r="74" spans="2:16" ht="21">
      <c r="B74" s="2" t="s">
        <v>3</v>
      </c>
      <c r="C74" s="4" t="s">
        <v>50</v>
      </c>
      <c r="D74" s="4" t="s">
        <v>12</v>
      </c>
      <c r="E74" t="s">
        <v>40</v>
      </c>
      <c r="F74" s="4">
        <v>43</v>
      </c>
      <c r="G74" s="4">
        <v>43</v>
      </c>
      <c r="I74" s="3">
        <f t="shared" ref="I74" si="8">SUM(F74:H74)</f>
        <v>86</v>
      </c>
      <c r="J74" s="11">
        <v>60</v>
      </c>
      <c r="K74" s="11">
        <v>69</v>
      </c>
      <c r="L74" s="11"/>
      <c r="M74" s="3">
        <f t="shared" ref="M74" si="9">SUM(J74:L74)</f>
        <v>129</v>
      </c>
      <c r="N74" s="3">
        <f t="shared" ref="N74" si="10">+I74+M74</f>
        <v>215</v>
      </c>
      <c r="P74">
        <v>50</v>
      </c>
    </row>
    <row r="76" spans="2:16">
      <c r="P76">
        <f>SUM(P24:P75)</f>
        <v>1000</v>
      </c>
    </row>
    <row r="77" spans="2:16">
      <c r="C77" s="12" t="s">
        <v>55</v>
      </c>
    </row>
    <row r="78" spans="2:16">
      <c r="C78" s="12" t="s">
        <v>39</v>
      </c>
    </row>
  </sheetData>
  <sortState xmlns:xlrd2="http://schemas.microsoft.com/office/spreadsheetml/2017/richdata2" ref="C59:N62">
    <sortCondition descending="1" ref="N59:N62"/>
  </sortState>
  <mergeCells count="2">
    <mergeCell ref="A1:J7"/>
    <mergeCell ref="A8:J10"/>
  </mergeCells>
  <phoneticPr fontId="7" type="noConversion"/>
  <pageMargins left="0.7" right="0.7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Stensrud, Haakon</dc:creator>
  <cp:lastModifiedBy>Bjarne Themsen</cp:lastModifiedBy>
  <cp:lastPrinted>2019-06-23T12:10:37Z</cp:lastPrinted>
  <dcterms:created xsi:type="dcterms:W3CDTF">2018-08-22T17:27:21Z</dcterms:created>
  <dcterms:modified xsi:type="dcterms:W3CDTF">2020-05-10T16:25:04Z</dcterms:modified>
</cp:coreProperties>
</file>